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<sst xmlns="http://schemas.openxmlformats.org/spreadsheetml/2006/main" count="32" uniqueCount="32">
  <si>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Sc Topmed Trans Srl</t>
  </si>
  <si>
    <t>Sc Cardiomed Srl</t>
  </si>
  <si>
    <t>Trim I</t>
  </si>
  <si>
    <t>Trim II</t>
  </si>
  <si>
    <t xml:space="preserve">  Sc Samaritanus Srl</t>
  </si>
  <si>
    <t xml:space="preserve"> Sc Contranscar Srl</t>
  </si>
  <si>
    <t>Total contract</t>
  </si>
  <si>
    <t xml:space="preserve">TOTAL Sem I </t>
  </si>
  <si>
    <t>trimIV</t>
  </si>
  <si>
    <t>Trim III</t>
  </si>
  <si>
    <t>Total Sem II</t>
  </si>
  <si>
    <t>Casa de Asigurari de Sanatate Mures</t>
  </si>
  <si>
    <t>Repartizarea sumelor contractate pe trimestre si luni pentru anul 2016, la consultatii de urgenta la domiciliu si transport sanitar neasistat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</si>
  <si>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</si>
  <si>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</si>
  <si>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</si>
  <si>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</si>
  <si>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</si>
  <si>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</si>
  <si>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</si>
  <si>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</si>
  <si>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</si>
  <si>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</si>
  <si>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</si>
  <si>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</si>
  <si>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suplim noi</t>
  </si>
  <si>
    <t>suplim dec</t>
  </si>
  <si>
    <t>Serviciul Evaluare-Contractare</t>
  </si>
  <si>
    <t>Aug-dec 2016</t>
  </si>
  <si>
    <t>Total suplimentare</t>
  </si>
  <si>
    <t>Total 2016</t>
  </si>
  <si>
    <t xml:space="preserve">Suplimentare pentru lunile noiembrie-decembrie 2016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</si>
</sst>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3" fontId="5" fillId="0" borderId="11" xfId="42" applyFont="1" applyBorder="1" applyAlignment="1">
      <alignment/>
    </xf>
    <xf numFmtId="43" fontId="5" fillId="0" borderId="12" xfId="42" applyFont="1" applyBorder="1" applyAlignment="1">
      <alignment/>
    </xf>
    <xf numFmtId="43" fontId="5" fillId="0" borderId="11" xfId="42" applyFont="1" applyBorder="1" applyAlignment="1">
      <alignment horizontal="left"/>
    </xf>
    <xf numFmtId="0" fontId="3" fillId="33" borderId="10" xfId="0" applyFont="1" applyFill="1" applyBorder="1" applyAlignment="1">
      <alignment/>
    </xf>
    <xf numFmtId="43" fontId="42" fillId="0" borderId="11" xfId="42" applyFont="1" applyBorder="1" applyAlignment="1">
      <alignment horizontal="left"/>
    </xf>
    <xf numFmtId="0" fontId="2" fillId="0" borderId="10" xfId="0" applyFont="1" applyBorder="1" applyAlignment="1">
      <alignment/>
    </xf>
    <xf numFmtId="43" fontId="4" fillId="0" borderId="11" xfId="42" applyFont="1" applyBorder="1" applyAlignment="1">
      <alignment/>
    </xf>
    <xf numFmtId="43" fontId="4" fillId="0" borderId="12" xfId="42" applyFont="1" applyBorder="1" applyAlignment="1">
      <alignment/>
    </xf>
    <xf numFmtId="43" fontId="43" fillId="0" borderId="11" xfId="42" applyFont="1" applyBorder="1" applyAlignment="1">
      <alignment horizontal="left"/>
    </xf>
    <xf numFmtId="0" fontId="2" fillId="0" borderId="13" xfId="0" applyFont="1" applyBorder="1" applyAlignment="1">
      <alignment/>
    </xf>
    <xf numFmtId="43" fontId="4" fillId="0" borderId="13" xfId="42" applyFont="1" applyBorder="1" applyAlignment="1">
      <alignment/>
    </xf>
    <xf numFmtId="0" fontId="0" fillId="0" borderId="13" xfId="0" applyBorder="1" applyAlignment="1">
      <alignment/>
    </xf>
    <xf numFmtId="43" fontId="4" fillId="0" borderId="13" xfId="42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34" borderId="13" xfId="0" applyFont="1" applyFill="1" applyBorder="1" applyAlignment="1">
      <alignment/>
    </xf>
    <xf numFmtId="43" fontId="1" fillId="34" borderId="13" xfId="0" applyNumberFormat="1" applyFont="1" applyFill="1" applyBorder="1" applyAlignment="1">
      <alignment/>
    </xf>
    <xf numFmtId="43" fontId="4" fillId="13" borderId="13" xfId="42" applyFont="1" applyFill="1" applyBorder="1" applyAlignment="1">
      <alignment/>
    </xf>
    <xf numFmtId="0" fontId="0" fillId="1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2" fillId="13" borderId="10" xfId="0" applyFont="1" applyFill="1" applyBorder="1" applyAlignment="1">
      <alignment/>
    </xf>
    <xf numFmtId="43" fontId="4" fillId="13" borderId="10" xfId="42" applyFont="1" applyFill="1" applyBorder="1" applyAlignment="1">
      <alignment horizontal="right"/>
    </xf>
    <xf numFmtId="43" fontId="4" fillId="13" borderId="14" xfId="42" applyFont="1" applyFill="1" applyBorder="1" applyAlignment="1">
      <alignment horizontal="right"/>
    </xf>
    <xf numFmtId="43" fontId="4" fillId="13" borderId="10" xfId="42" applyFont="1" applyFill="1" applyBorder="1" applyAlignment="1">
      <alignment horizontal="left"/>
    </xf>
    <xf numFmtId="43" fontId="4" fillId="13" borderId="11" xfId="42" applyFont="1" applyFill="1" applyBorder="1" applyAlignment="1">
      <alignment/>
    </xf>
    <xf numFmtId="43" fontId="4" fillId="13" borderId="12" xfId="42" applyFont="1" applyFill="1" applyBorder="1" applyAlignment="1">
      <alignment/>
    </xf>
    <xf numFmtId="43" fontId="4" fillId="13" borderId="11" xfId="42" applyFont="1" applyFill="1" applyBorder="1" applyAlignment="1">
      <alignment horizontal="left"/>
    </xf>
    <xf numFmtId="0" fontId="1" fillId="13" borderId="13" xfId="0" applyFont="1" applyFill="1" applyBorder="1" applyAlignment="1">
      <alignment/>
    </xf>
    <xf numFmtId="43" fontId="1" fillId="13" borderId="13" xfId="0" applyNumberFormat="1" applyFont="1" applyFill="1" applyBorder="1" applyAlignment="1">
      <alignment/>
    </xf>
    <xf numFmtId="0" fontId="1" fillId="35" borderId="0" xfId="0" applyFont="1" applyFill="1" applyAlignment="1">
      <alignment/>
    </xf>
    <xf numFmtId="0" fontId="1" fillId="13" borderId="0" xfId="0" applyFont="1" applyFill="1" applyAlignment="1">
      <alignment/>
    </xf>
    <xf numFmtId="4" fontId="1" fillId="0" borderId="13" xfId="0" applyNumberFormat="1" applyFont="1" applyBorder="1" applyAlignment="1">
      <alignment/>
    </xf>
    <xf numFmtId="4" fontId="1" fillId="13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34" borderId="15" xfId="0" applyFont="1" applyFill="1" applyBorder="1" applyAlignment="1">
      <alignment/>
    </xf>
    <xf numFmtId="43" fontId="1" fillId="34" borderId="16" xfId="42" applyFont="1" applyFill="1" applyBorder="1" applyAlignment="1">
      <alignment/>
    </xf>
    <xf numFmtId="43" fontId="1" fillId="34" borderId="17" xfId="42" applyFont="1" applyFill="1" applyBorder="1" applyAlignment="1">
      <alignment/>
    </xf>
    <xf numFmtId="0" fontId="1" fillId="36" borderId="13" xfId="0" applyFont="1" applyFill="1" applyBorder="1" applyAlignment="1">
      <alignment/>
    </xf>
    <xf numFmtId="43" fontId="1" fillId="36" borderId="13" xfId="42" applyFont="1" applyFill="1" applyBorder="1" applyAlignment="1">
      <alignment/>
    </xf>
    <xf numFmtId="43" fontId="0" fillId="0" borderId="13" xfId="0" applyNumberFormat="1" applyBorder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43" fontId="0" fillId="35" borderId="0" xfId="0" applyNumberFormat="1" applyFill="1" applyAlignment="1">
      <alignment/>
    </xf>
    <xf numFmtId="0" fontId="1" fillId="37" borderId="13" xfId="0" applyFont="1" applyFill="1" applyBorder="1" applyAlignment="1">
      <alignment/>
    </xf>
    <xf numFmtId="43" fontId="1" fillId="37" borderId="1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PageLayoutView="0" workbookViewId="0" topLeftCell="A4">
      <selection activeCell="J39" sqref="J39"/>
    </sheetView>
  </sheetViews>
  <sheetFormatPr defaultColWidth="9.140625" defaultRowHeight="12.75"/>
  <cols>
    <col min="1" max="1" width="13.00390625" style="0" customWidth="1"/>
    <col min="2" max="2" width="20.28125" style="0" customWidth="1"/>
    <col min="3" max="3" width="22.421875" style="0" customWidth="1"/>
    <col min="4" max="4" width="13.7109375" style="0" customWidth="1"/>
    <col min="5" max="5" width="13.7109375" style="0" hidden="1" customWidth="1"/>
    <col min="6" max="7" width="11.28125" style="0" bestFit="1" customWidth="1"/>
    <col min="8" max="8" width="15.00390625" style="0" customWidth="1"/>
  </cols>
  <sheetData>
    <row r="1" ht="12.75">
      <c r="A1" t="s">
        <v>11</v>
      </c>
    </row>
    <row r="2" spans="1:7" ht="12.75">
      <c r="A2" t="s">
        <v>27</v>
      </c>
      <c r="G2" s="1"/>
    </row>
    <row r="3" spans="6:7" ht="12.75">
      <c r="F3" s="1"/>
      <c r="G3" s="1"/>
    </row>
    <row r="4" spans="6:7" ht="12.75">
      <c r="F4" s="1"/>
      <c r="G4" s="1"/>
    </row>
    <row r="5" spans="6:7" ht="12.75">
      <c r="F5" s="1"/>
      <c r="G5" s="1"/>
    </row>
    <row r="6" spans="1:7" ht="12.75">
      <c r="A6" s="1" t="s">
        <v>12</v>
      </c>
      <c r="B6" s="1"/>
      <c r="C6" s="1"/>
      <c r="D6" s="1"/>
      <c r="E6" s="1"/>
      <c r="F6" s="1"/>
      <c r="G6" s="1"/>
    </row>
    <row r="8" ht="13.5" thickBot="1">
      <c r="A8" s="1" t="s">
        <v>31</v>
      </c>
    </row>
    <row r="9" spans="1:5" s="41" customFormat="1" ht="22.5">
      <c r="A9" s="38">
        <v>2016</v>
      </c>
      <c r="B9" s="39" t="s">
        <v>4</v>
      </c>
      <c r="C9" s="40" t="s">
        <v>5</v>
      </c>
      <c r="D9" s="40" t="s">
        <v>0</v>
      </c>
      <c r="E9" s="40" t="s">
        <v>1</v>
      </c>
    </row>
    <row r="10" spans="1:5" ht="12.75">
      <c r="A10" s="3" t="s">
        <v>13</v>
      </c>
      <c r="B10" s="4">
        <f>24633.44-1078.5</f>
        <v>23554.94</v>
      </c>
      <c r="C10" s="4">
        <v>5892.66</v>
      </c>
      <c r="D10" s="5">
        <v>41248.07</v>
      </c>
      <c r="E10" s="6">
        <v>0</v>
      </c>
    </row>
    <row r="11" spans="1:5" ht="12.75">
      <c r="A11" s="3" t="s">
        <v>14</v>
      </c>
      <c r="B11" s="4">
        <f>24633.44-1078.5</f>
        <v>23554.94</v>
      </c>
      <c r="C11" s="4">
        <v>5892.6</v>
      </c>
      <c r="D11" s="5">
        <v>41248</v>
      </c>
      <c r="E11" s="8">
        <v>571.59</v>
      </c>
    </row>
    <row r="12" spans="1:25" ht="12.75">
      <c r="A12" s="7" t="s">
        <v>15</v>
      </c>
      <c r="B12" s="4">
        <f>24633.41-130.22+317.18</f>
        <v>24820.37</v>
      </c>
      <c r="C12" s="4">
        <v>5892.56</v>
      </c>
      <c r="D12" s="5">
        <v>41248.13</v>
      </c>
      <c r="E12" s="6">
        <v>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s="21" customFormat="1" ht="12.75">
      <c r="A13" s="24" t="s">
        <v>2</v>
      </c>
      <c r="B13" s="28">
        <f>B10+B11+B12</f>
        <v>71930.25</v>
      </c>
      <c r="C13" s="28">
        <v>17677.82</v>
      </c>
      <c r="D13" s="29">
        <v>123744.20000000001</v>
      </c>
      <c r="E13" s="30">
        <v>571.59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ht="12.75">
      <c r="A14" s="7" t="s">
        <v>16</v>
      </c>
      <c r="B14" s="4">
        <f>24633.43-734.08</f>
        <v>23899.35</v>
      </c>
      <c r="C14" s="4">
        <v>5892.58</v>
      </c>
      <c r="D14" s="5">
        <v>41248.06</v>
      </c>
      <c r="E14" s="6">
        <v>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ht="12.75">
      <c r="A15" s="3" t="s">
        <v>17</v>
      </c>
      <c r="B15" s="4">
        <f>24633.43-5205.27</f>
        <v>19428.16</v>
      </c>
      <c r="C15" s="4">
        <v>5892.58</v>
      </c>
      <c r="D15" s="5">
        <v>37807.74</v>
      </c>
      <c r="E15" s="6">
        <v>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ht="12.75">
      <c r="A16" s="9" t="s">
        <v>18</v>
      </c>
      <c r="B16" s="10">
        <f>24633.43-11405.19</f>
        <v>13228.24</v>
      </c>
      <c r="C16" s="10">
        <v>5892.58</v>
      </c>
      <c r="D16" s="11">
        <v>39376.81</v>
      </c>
      <c r="E16" s="12">
        <v>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s="21" customFormat="1" ht="13.5" thickBot="1">
      <c r="A17" s="24" t="s">
        <v>3</v>
      </c>
      <c r="B17" s="25">
        <f>B14+B15+B16</f>
        <v>56555.74999999999</v>
      </c>
      <c r="C17" s="25">
        <v>17677.75</v>
      </c>
      <c r="D17" s="26">
        <f>D14+D15+D16</f>
        <v>118432.60999999999</v>
      </c>
      <c r="E17" s="27">
        <v>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12.75">
      <c r="A18" s="42" t="s">
        <v>7</v>
      </c>
      <c r="B18" s="43">
        <f>B13+B17</f>
        <v>128486</v>
      </c>
      <c r="C18" s="43">
        <f>C13+C17</f>
        <v>35355.57</v>
      </c>
      <c r="D18" s="44">
        <f>D13+D17</f>
        <v>242176.81</v>
      </c>
      <c r="E18" s="43">
        <f>E13+E17</f>
        <v>571.59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ht="12.75">
      <c r="A19" s="13" t="s">
        <v>19</v>
      </c>
      <c r="B19" s="14">
        <v>16120.53</v>
      </c>
      <c r="C19" s="14">
        <v>3764.36</v>
      </c>
      <c r="D19" s="14">
        <v>26350.75</v>
      </c>
      <c r="E19" s="14">
        <v>0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5" ht="12.75">
      <c r="A20" s="45" t="s">
        <v>6</v>
      </c>
      <c r="B20" s="46">
        <f>B18+B19</f>
        <v>144606.53</v>
      </c>
      <c r="C20" s="46">
        <f>C18+C19</f>
        <v>39119.93</v>
      </c>
      <c r="D20" s="46">
        <f>D18+D19</f>
        <v>268527.56</v>
      </c>
      <c r="E20" s="46">
        <f>E18+E19</f>
        <v>571.59</v>
      </c>
    </row>
    <row r="21" spans="1:5" ht="12.75">
      <c r="A21" s="15" t="s">
        <v>20</v>
      </c>
      <c r="B21" s="14">
        <f>16120.53+1011.29</f>
        <v>17131.82</v>
      </c>
      <c r="C21" s="16">
        <f>3566.01+1011.29</f>
        <v>4577.3</v>
      </c>
      <c r="D21" s="37">
        <f>24747.45+1011.29</f>
        <v>25758.74</v>
      </c>
      <c r="E21" s="37">
        <v>0</v>
      </c>
    </row>
    <row r="22" spans="1:5" ht="12.75">
      <c r="A22" s="15" t="s">
        <v>21</v>
      </c>
      <c r="B22" s="14">
        <f>16120.53-1011.29</f>
        <v>15109.240000000002</v>
      </c>
      <c r="C22" s="16">
        <f>3566.01-1011.29</f>
        <v>2554.7200000000003</v>
      </c>
      <c r="D22" s="37">
        <f>24747.45-1011.29</f>
        <v>23736.16</v>
      </c>
      <c r="E22" s="37">
        <v>0</v>
      </c>
    </row>
    <row r="23" spans="1:26" s="34" customFormat="1" ht="12.75">
      <c r="A23" s="31" t="s">
        <v>9</v>
      </c>
      <c r="B23" s="32">
        <f>B19+B21+B22</f>
        <v>48361.59</v>
      </c>
      <c r="C23" s="20">
        <f>C19+C21+C22</f>
        <v>10896.380000000001</v>
      </c>
      <c r="D23" s="32">
        <f>D19+D21+D22</f>
        <v>75845.65000000001</v>
      </c>
      <c r="E23" s="32">
        <f>E19+E21+E22</f>
        <v>0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2.75">
      <c r="A24" s="17" t="s">
        <v>22</v>
      </c>
      <c r="B24" s="35">
        <f>21936.54+3676.67</f>
        <v>25613.21</v>
      </c>
      <c r="C24" s="16">
        <f>4432.49+804.26</f>
        <v>5236.75</v>
      </c>
      <c r="D24" s="37">
        <f>29527.44+2848.58</f>
        <v>32376.019999999997</v>
      </c>
      <c r="E24" s="35">
        <v>0</v>
      </c>
      <c r="F24" s="50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6" ht="12.75">
      <c r="A25" s="17" t="s">
        <v>23</v>
      </c>
      <c r="B25" s="35">
        <f>12589.2+2583.35+2583.35-4000+3676.69+108.39-0.02</f>
        <v>17540.96</v>
      </c>
      <c r="C25" s="16">
        <f>3038.95+2000+804.26+108.39</f>
        <v>5951.6</v>
      </c>
      <c r="D25" s="37">
        <f>15999.48+2583.35+2583.36+2848.58+108.35</f>
        <v>24123.119999999995</v>
      </c>
      <c r="E25" s="35">
        <v>0</v>
      </c>
      <c r="F25" s="48"/>
    </row>
    <row r="26" spans="1:6" ht="12.75">
      <c r="A26" s="17" t="s">
        <v>24</v>
      </c>
      <c r="B26" s="35">
        <f>12589.07-5166.64-3166.64+2000+12676.69+1714.99</f>
        <v>20647.47</v>
      </c>
      <c r="C26" s="16">
        <f>3038.97-2000+815.77+499.4</f>
        <v>2354.14</v>
      </c>
      <c r="D26" s="37">
        <v>18052.95</v>
      </c>
      <c r="E26" s="35">
        <v>0</v>
      </c>
      <c r="F26" s="48"/>
    </row>
    <row r="27" spans="1:19" s="21" customFormat="1" ht="12.75">
      <c r="A27" s="31" t="s">
        <v>8</v>
      </c>
      <c r="B27" s="36">
        <f>SUM(B24:B26)</f>
        <v>63801.64</v>
      </c>
      <c r="C27" s="20">
        <f>SUM(C24:C26)</f>
        <v>13542.49</v>
      </c>
      <c r="D27" s="36">
        <f>SUM(D24:D26)</f>
        <v>74552.09</v>
      </c>
      <c r="E27" s="36">
        <f>SUM(E24:E26)</f>
        <v>0</v>
      </c>
      <c r="F27" s="50"/>
      <c r="G27" s="5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s="22" customFormat="1" ht="12.75">
      <c r="A28" s="18" t="s">
        <v>10</v>
      </c>
      <c r="B28" s="19">
        <f>B23+B27</f>
        <v>112163.23</v>
      </c>
      <c r="C28" s="19">
        <f>C23+C27</f>
        <v>24438.870000000003</v>
      </c>
      <c r="D28" s="19">
        <f>D23+D27</f>
        <v>150397.74</v>
      </c>
      <c r="E28" s="19">
        <f>E23+E27</f>
        <v>0</v>
      </c>
      <c r="F28" s="50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s="22" customFormat="1" ht="12.75">
      <c r="A29" s="18" t="s">
        <v>30</v>
      </c>
      <c r="B29" s="19">
        <v>240649.27</v>
      </c>
      <c r="C29" s="19">
        <v>59794.44</v>
      </c>
      <c r="D29" s="19">
        <v>392574.6</v>
      </c>
      <c r="E29" s="19">
        <v>571.59</v>
      </c>
      <c r="F29" s="50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s="22" customFormat="1" ht="12.75">
      <c r="A30" s="51" t="s">
        <v>28</v>
      </c>
      <c r="B30" s="52">
        <f>B21+B22+B24+B25+B26+0.02</f>
        <v>96042.72000000002</v>
      </c>
      <c r="C30" s="52">
        <f>C21+C22+C24+C25+C26</f>
        <v>20674.510000000002</v>
      </c>
      <c r="D30" s="52">
        <f>D21+D22+D24+D25+D26+0.01</f>
        <v>124046.99999999999</v>
      </c>
      <c r="E30" s="52">
        <f>E21+E22+E24+E25+E26</f>
        <v>0</v>
      </c>
      <c r="F30" s="50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5" ht="12.75">
      <c r="A31" s="15" t="s">
        <v>25</v>
      </c>
      <c r="B31" s="47">
        <v>108.39</v>
      </c>
      <c r="C31" s="47">
        <v>108.39</v>
      </c>
      <c r="D31" s="47">
        <v>108.35</v>
      </c>
      <c r="E31" s="47"/>
    </row>
    <row r="32" spans="1:7" ht="12.75">
      <c r="A32" s="15" t="s">
        <v>26</v>
      </c>
      <c r="B32" s="47">
        <v>1715</v>
      </c>
      <c r="C32" s="47">
        <v>499.4</v>
      </c>
      <c r="D32" s="47">
        <v>3538.39</v>
      </c>
      <c r="E32" s="47"/>
      <c r="F32" s="48"/>
      <c r="G32" s="48"/>
    </row>
    <row r="33" spans="1:5" ht="12.75">
      <c r="A33" s="15" t="s">
        <v>29</v>
      </c>
      <c r="B33" s="47">
        <f>SUM(B31:B32)</f>
        <v>1823.39</v>
      </c>
      <c r="C33" s="47">
        <f>SUM(C31:C32)</f>
        <v>607.79</v>
      </c>
      <c r="D33" s="47">
        <f>SUM(D31:D32)</f>
        <v>3646.74</v>
      </c>
      <c r="E33" s="47"/>
    </row>
    <row r="34" spans="1:8" ht="12.75">
      <c r="A34" s="1"/>
      <c r="B34" s="1"/>
      <c r="C34" s="1"/>
      <c r="E34" s="1"/>
      <c r="F34" s="1"/>
      <c r="H34" s="48"/>
    </row>
    <row r="35" spans="1:6" ht="12.75">
      <c r="A35" s="1"/>
      <c r="B35" s="1"/>
      <c r="C35" s="49"/>
      <c r="E35" s="1"/>
      <c r="F35" s="1"/>
    </row>
    <row r="36" spans="1:6" ht="12.75">
      <c r="A36" s="1"/>
      <c r="B36" s="1"/>
      <c r="C36" s="1"/>
      <c r="E36" s="1"/>
      <c r="F36" s="1"/>
    </row>
    <row r="37" spans="1:6" ht="12.75">
      <c r="A37" s="1"/>
      <c r="B37" s="49"/>
      <c r="C37" s="49"/>
      <c r="D37" s="48"/>
      <c r="E37" s="1"/>
      <c r="F37" s="1"/>
    </row>
    <row r="38" ht="12.75">
      <c r="C38" s="48"/>
    </row>
    <row r="42" ht="12.75">
      <c r="F42" s="2"/>
    </row>
    <row r="43" ht="12.75">
      <c r="F43" s="2"/>
    </row>
  </sheetData>
  <sheetProtection/>
  <printOptions/>
  <pageMargins left="0.7" right="0.7" top="0.24" bottom="0.17" header="0.17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2016-11-18T07:02:23Z</cp:lastPrinted>
  <dcterms:created xsi:type="dcterms:W3CDTF">1996-10-14T23:33:28Z</dcterms:created>
  <dcterms:modified xsi:type="dcterms:W3CDTF">2016-11-24T08:55:37Z</dcterms:modified>
  <cp:category/>
  <cp:version/>
  <cp:contentType/>
  <cp:contentStatus/>
</cp:coreProperties>
</file>